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yFiles/"/>
    </mc:Choice>
  </mc:AlternateContent>
  <xr:revisionPtr revIDLastSave="0" documentId="8_{97BCF7B0-107C-7342-83DA-1CEBFECCAAF8}" xr6:coauthVersionLast="44" xr6:coauthVersionMax="44" xr10:uidLastSave="{00000000-0000-0000-0000-000000000000}"/>
  <bookViews>
    <workbookView xWindow="480" yWindow="960" windowWidth="25040" windowHeight="14140" xr2:uid="{7F7F8B05-BED2-2D47-B554-B426FFDF97C4}"/>
  </bookViews>
  <sheets>
    <sheet name="lapINS02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110" i="1" l="1"/>
  <c r="F103" i="1"/>
  <c r="F102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G10" i="1"/>
  <c r="G11" i="1" s="1"/>
  <c r="G12" i="1" s="1"/>
  <c r="G13" i="1" s="1"/>
  <c r="G14" i="1" s="1"/>
  <c r="G15" i="1" s="1"/>
  <c r="G16" i="1" s="1"/>
  <c r="G17" i="1" s="1"/>
  <c r="G18" i="1" s="1"/>
  <c r="G19" i="1" s="1"/>
  <c r="G20" i="1" s="1"/>
  <c r="G21" i="1" s="1"/>
  <c r="G22" i="1" s="1"/>
  <c r="G23" i="1" s="1"/>
  <c r="G24" i="1" s="1"/>
  <c r="G25" i="1" s="1"/>
  <c r="G26" i="1" s="1"/>
  <c r="G27" i="1" s="1"/>
  <c r="G28" i="1" s="1"/>
  <c r="G29" i="1" s="1"/>
  <c r="G30" i="1" s="1"/>
  <c r="G31" i="1" s="1"/>
  <c r="G32" i="1" s="1"/>
  <c r="G33" i="1" s="1"/>
  <c r="G34" i="1" s="1"/>
  <c r="G35" i="1" s="1"/>
  <c r="G36" i="1" s="1"/>
  <c r="G37" i="1" s="1"/>
  <c r="G38" i="1" s="1"/>
  <c r="G39" i="1" s="1"/>
  <c r="G40" i="1" s="1"/>
  <c r="G41" i="1" s="1"/>
  <c r="G42" i="1" s="1"/>
  <c r="G43" i="1" s="1"/>
  <c r="G44" i="1" s="1"/>
  <c r="G45" i="1" s="1"/>
  <c r="G46" i="1" s="1"/>
  <c r="G47" i="1" s="1"/>
  <c r="G48" i="1" s="1"/>
  <c r="G49" i="1" s="1"/>
  <c r="G50" i="1" s="1"/>
  <c r="G51" i="1" s="1"/>
  <c r="G52" i="1" s="1"/>
  <c r="G53" i="1" s="1"/>
  <c r="G54" i="1" s="1"/>
  <c r="G55" i="1" s="1"/>
  <c r="G56" i="1" s="1"/>
  <c r="G57" i="1" s="1"/>
  <c r="G58" i="1" s="1"/>
  <c r="G59" i="1" s="1"/>
  <c r="G60" i="1" s="1"/>
  <c r="G61" i="1" s="1"/>
  <c r="G62" i="1" s="1"/>
  <c r="G63" i="1" s="1"/>
  <c r="G64" i="1" s="1"/>
  <c r="G65" i="1" s="1"/>
  <c r="G66" i="1" s="1"/>
  <c r="G67" i="1" s="1"/>
  <c r="G68" i="1" s="1"/>
  <c r="G69" i="1" s="1"/>
  <c r="G70" i="1" s="1"/>
  <c r="G71" i="1" s="1"/>
  <c r="G72" i="1" s="1"/>
  <c r="G73" i="1" s="1"/>
  <c r="G74" i="1" s="1"/>
  <c r="G75" i="1" s="1"/>
  <c r="G76" i="1" s="1"/>
  <c r="G77" i="1" s="1"/>
  <c r="G78" i="1" s="1"/>
  <c r="G79" i="1" s="1"/>
  <c r="G80" i="1" s="1"/>
  <c r="G81" i="1" s="1"/>
  <c r="G82" i="1" s="1"/>
  <c r="G83" i="1" s="1"/>
  <c r="G84" i="1" s="1"/>
  <c r="G85" i="1" s="1"/>
  <c r="G86" i="1" s="1"/>
  <c r="G87" i="1" s="1"/>
  <c r="G88" i="1" s="1"/>
  <c r="G89" i="1" s="1"/>
  <c r="G90" i="1" s="1"/>
  <c r="G91" i="1" s="1"/>
  <c r="G92" i="1" s="1"/>
  <c r="G93" i="1" s="1"/>
  <c r="G94" i="1" s="1"/>
  <c r="G95" i="1" s="1"/>
  <c r="G96" i="1" s="1"/>
  <c r="G97" i="1" s="1"/>
  <c r="G98" i="1" s="1"/>
  <c r="G99" i="1" s="1"/>
  <c r="G100" i="1" s="1"/>
  <c r="G101" i="1" s="1"/>
  <c r="G102" i="1" s="1"/>
  <c r="G103" i="1" s="1"/>
  <c r="G104" i="1" s="1"/>
  <c r="G105" i="1" s="1"/>
  <c r="G106" i="1" s="1"/>
  <c r="G107" i="1" s="1"/>
  <c r="G108" i="1" s="1"/>
  <c r="G109" i="1" s="1"/>
  <c r="F110" i="1" l="1"/>
  <c r="F7" i="1" s="1"/>
  <c r="G110" i="1" l="1"/>
  <c r="G7" i="1"/>
</calcChain>
</file>

<file path=xl/sharedStrings.xml><?xml version="1.0" encoding="utf-8"?>
<sst xmlns="http://schemas.openxmlformats.org/spreadsheetml/2006/main" count="117" uniqueCount="95">
  <si>
    <t>INFOGLOBAL    TEKNOLOGI SEMESTA</t>
  </si>
  <si>
    <t>FORMULIR</t>
  </si>
  <si>
    <t>No. Doc</t>
  </si>
  <si>
    <t>:  F-ITS-KEU-07</t>
  </si>
  <si>
    <t>Tgl. Terbit</t>
  </si>
  <si>
    <t>:  17 Oktober 2008</t>
  </si>
  <si>
    <t>LAPORAN PEMAKAIAN UANG MUKA</t>
  </si>
  <si>
    <t>No.Revisi</t>
  </si>
  <si>
    <t>:  0</t>
  </si>
  <si>
    <t>Halaman</t>
  </si>
  <si>
    <t xml:space="preserve">:           dari   </t>
  </si>
  <si>
    <t>( NAMA :   Ujang Abil   )</t>
  </si>
  <si>
    <t>No. Referensi :</t>
  </si>
  <si>
    <t>28.01/PP/ITS/ALM3/XI/2013</t>
  </si>
  <si>
    <t>Tgl/Bln/Thn</t>
  </si>
  <si>
    <t>KETERANGAN</t>
  </si>
  <si>
    <t>Dir/SBU</t>
  </si>
  <si>
    <t>Proyek</t>
  </si>
  <si>
    <t>Debet</t>
  </si>
  <si>
    <t>Kredit</t>
  </si>
  <si>
    <t>Saldo</t>
  </si>
  <si>
    <t>Terima UM</t>
  </si>
  <si>
    <t>Pembelian Inverter dan batterey</t>
  </si>
  <si>
    <t>Pembelian koncetor USB C to HDMI</t>
  </si>
  <si>
    <t>makan siang dgn team</t>
  </si>
  <si>
    <t>Makan siang dng team uji</t>
  </si>
  <si>
    <t>Makan siang dgn team uji</t>
  </si>
  <si>
    <t>Pembelian lampu</t>
  </si>
  <si>
    <t>Makan malam dgn team uji</t>
  </si>
  <si>
    <t>Makanm team Uji</t>
  </si>
  <si>
    <t>Laundry</t>
  </si>
  <si>
    <t>Perbaikan HDD QC</t>
  </si>
  <si>
    <t>Fotocopy</t>
  </si>
  <si>
    <t>Biaya over Baggage</t>
  </si>
  <si>
    <t>Biaya Wrapping</t>
  </si>
  <si>
    <t>Jilid buku</t>
  </si>
  <si>
    <t>Pembelian container dan Coffe grinder</t>
  </si>
  <si>
    <t>Coffe break team uji</t>
  </si>
  <si>
    <t>Konektor</t>
  </si>
  <si>
    <t>Pembelian Router Mikrotik</t>
  </si>
  <si>
    <t>Pembelian hardcase Macbook</t>
  </si>
  <si>
    <t>Taksi</t>
  </si>
  <si>
    <t>Makan siang team uji</t>
  </si>
  <si>
    <t xml:space="preserve">Pembelian kamera </t>
  </si>
  <si>
    <t>Pembelian Memory dan tas kamera</t>
  </si>
  <si>
    <t>Pembelian HDD</t>
  </si>
  <si>
    <t>Tiket</t>
  </si>
  <si>
    <t>Hotel</t>
  </si>
  <si>
    <t>Pembelian Inverter</t>
  </si>
  <si>
    <t>Pembelian Access Point</t>
  </si>
  <si>
    <t>Pembelian kabel HDMI</t>
  </si>
  <si>
    <t>pembelian laptop</t>
  </si>
  <si>
    <t>Taktis Pra uji Environment</t>
  </si>
  <si>
    <t>Taktis Final Uji Environment</t>
  </si>
  <si>
    <t>Taktis Pra Uji Dinamis</t>
  </si>
  <si>
    <t>Taktis Final Uji Dinamis</t>
  </si>
  <si>
    <t>Taktis Amnggota Kosek 3</t>
  </si>
  <si>
    <t>Pembelian PC testBench</t>
  </si>
  <si>
    <t>Pembelian VGA Design INS</t>
  </si>
  <si>
    <t xml:space="preserve">Pembelian HDD </t>
  </si>
  <si>
    <t>Pembelian PowerSupply</t>
  </si>
  <si>
    <t>bensin</t>
  </si>
  <si>
    <t>Parkir Bandara</t>
  </si>
  <si>
    <t>Parkir bandara BGS</t>
  </si>
  <si>
    <t>UPD UJL 5 -8 Nov 2018</t>
  </si>
  <si>
    <t>UGP BGS 5 - 8 Nov 2018</t>
  </si>
  <si>
    <t>UPD MYS 5 - 8 Nov 2018</t>
  </si>
  <si>
    <t>UPD WCH 5 - 8 Nov 2018</t>
  </si>
  <si>
    <t>UPD ABT 20 - 23 NOV 2018</t>
  </si>
  <si>
    <t>UPD GWN 5 - 8 NOV 2018</t>
  </si>
  <si>
    <t>UPD RIZ 8 - 10 Des 2018</t>
  </si>
  <si>
    <t>UPD MRP 5 - 8 Nov 2018</t>
  </si>
  <si>
    <t>UPD RIF 7 - 13 DES 2018</t>
  </si>
  <si>
    <t>UPD UJL 13 - 15 Nov 2018</t>
  </si>
  <si>
    <t>UPD BGS 13 - 15 Nov 2018</t>
  </si>
  <si>
    <t>UPD UJL 19 - 23 Nov 2018</t>
  </si>
  <si>
    <t>UPD BGS 19 - 23 Nov 2018</t>
  </si>
  <si>
    <t>UPD MYS 19 - 23 Nov 2018</t>
  </si>
  <si>
    <t>UPD GWN 19 - 23 Nov 2018</t>
  </si>
  <si>
    <t>UPD MRP 19 - 23 Nov 2018</t>
  </si>
  <si>
    <t>UPD WCH 19 - 23 Nov 2018</t>
  </si>
  <si>
    <t>UPD UJL 3 - 14 DES  2018</t>
  </si>
  <si>
    <t>UPD BGS 3 - 13 DES  2018</t>
  </si>
  <si>
    <t>UPD IMN 3 - 13 DES  2018</t>
  </si>
  <si>
    <t>UPD ABT 3 DES  2018</t>
  </si>
  <si>
    <t>UPD UCK 4 - 13 DES 2018</t>
  </si>
  <si>
    <t>UPD TNP 4 - 10 DES 2018</t>
  </si>
  <si>
    <t>TOTAL</t>
  </si>
  <si>
    <t>Menyetujui / Mengetahui</t>
  </si>
  <si>
    <t>Pembuatan Laporan ,</t>
  </si>
  <si>
    <t>Atasan Langsung / CEO / Direktur,</t>
  </si>
  <si>
    <t>( Khoirul Huda )</t>
  </si>
  <si>
    <t>( Ujang Abil )</t>
  </si>
  <si>
    <t>Keterangan :</t>
  </si>
  <si>
    <t>No. Referensi : nomor surat procurement proposal / SPPD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</si>
</sst>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 &quot;[$Rp-421]* #,##0&quot; &quot;;&quot; &quot;[$Rp-421]* \(#,##0\);&quot; &quot;[$Rp-421]* &quot;-&quot;??&quot; &quot;"/>
    <numFmt numFmtId="165" formatCode="dd&quot; &quot;mmmm&quot; &quot;yyyy"/>
    <numFmt numFmtId="166" formatCode="&quot; &quot;[$Rp-421]* #,##0&quot; &quot;;&quot; &quot;[$Rp-421]* \(#,##0\);&quot; &quot;[$Rp-421]* &quot;- &quot;"/>
  </numFmts>
  <fonts count="11">
    <font>
      <sz val="12"/>
      <color indexed="8"/>
      <name val="Verdana"/>
      <family val="2"/>
    </font>
    <font>
      <sz val="10"/>
      <color indexed="8"/>
      <name val="Times New Roman Bold"/>
    </font>
    <font>
      <sz val="14"/>
      <color indexed="8"/>
      <name val="Times New Roman Bold"/>
    </font>
    <font>
      <sz val="10"/>
      <color indexed="8"/>
      <name val="Times New Roman"/>
      <family val="1"/>
    </font>
    <font>
      <sz val="11"/>
      <color indexed="8"/>
      <name val="Calibri"/>
      <family val="2"/>
    </font>
    <font>
      <sz val="12"/>
      <color indexed="8"/>
      <name val="Times New Roman Bold"/>
    </font>
    <font>
      <sz val="16"/>
      <color indexed="8"/>
      <name val="Times New Roman Bold"/>
    </font>
    <font>
      <sz val="9"/>
      <color indexed="8"/>
      <name val="Times New Roman Bold"/>
    </font>
    <font>
      <sz val="9"/>
      <color indexed="8"/>
      <name val="Times New Roman"/>
      <family val="1"/>
    </font>
    <font>
      <sz val="11"/>
      <color indexed="8"/>
      <name val="Times New Roman"/>
      <family val="1"/>
    </font>
    <font>
      <sz val="11"/>
      <color indexed="8"/>
      <name val="Times New Roman Bold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9"/>
      </left>
      <right/>
      <top style="thin">
        <color indexed="8"/>
      </top>
      <bottom/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9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77">
    <xf numFmtId="0" fontId="0" fillId="0" borderId="0" xfId="0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center" wrapText="1"/>
    </xf>
    <xf numFmtId="1" fontId="2" fillId="0" borderId="4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164" fontId="3" fillId="0" borderId="7" xfId="0" applyNumberFormat="1" applyFont="1" applyBorder="1" applyAlignment="1">
      <alignment horizontal="left" vertical="center"/>
    </xf>
    <xf numFmtId="164" fontId="3" fillId="0" borderId="8" xfId="0" applyNumberFormat="1" applyFont="1" applyBorder="1" applyAlignment="1">
      <alignment horizontal="left" vertical="center"/>
    </xf>
    <xf numFmtId="0" fontId="4" fillId="0" borderId="0" xfId="0" applyFont="1" applyAlignment="1"/>
    <xf numFmtId="1" fontId="1" fillId="0" borderId="9" xfId="0" applyNumberFormat="1" applyFont="1" applyBorder="1" applyAlignment="1">
      <alignment horizontal="center" vertical="center" wrapText="1"/>
    </xf>
    <xf numFmtId="1" fontId="2" fillId="0" borderId="10" xfId="0" applyNumberFormat="1" applyFont="1" applyBorder="1" applyAlignment="1">
      <alignment horizontal="center" vertical="center" wrapText="1"/>
    </xf>
    <xf numFmtId="1" fontId="2" fillId="0" borderId="11" xfId="0" applyNumberFormat="1" applyFont="1" applyBorder="1" applyAlignment="1">
      <alignment horizontal="center" vertical="center" wrapText="1"/>
    </xf>
    <xf numFmtId="1" fontId="2" fillId="0" borderId="12" xfId="0" applyNumberFormat="1" applyFont="1" applyBorder="1" applyAlignment="1">
      <alignment horizontal="center" vertical="center" wrapText="1"/>
    </xf>
    <xf numFmtId="164" fontId="3" fillId="0" borderId="13" xfId="0" applyNumberFormat="1" applyFont="1" applyBorder="1" applyAlignment="1">
      <alignment horizontal="left" vertical="center"/>
    </xf>
    <xf numFmtId="1" fontId="1" fillId="0" borderId="14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1" fontId="5" fillId="0" borderId="6" xfId="0" applyNumberFormat="1" applyFont="1" applyBorder="1" applyAlignment="1">
      <alignment horizontal="center" vertical="center" wrapText="1"/>
    </xf>
    <xf numFmtId="1" fontId="5" fillId="0" borderId="7" xfId="0" applyNumberFormat="1" applyFont="1" applyBorder="1" applyAlignment="1">
      <alignment horizontal="center" vertical="center" wrapText="1"/>
    </xf>
    <xf numFmtId="1" fontId="5" fillId="0" borderId="13" xfId="0" applyNumberFormat="1" applyFont="1" applyBorder="1" applyAlignment="1">
      <alignment horizontal="center" vertical="center" wrapText="1"/>
    </xf>
    <xf numFmtId="1" fontId="5" fillId="0" borderId="15" xfId="0" applyNumberFormat="1" applyFont="1" applyBorder="1" applyAlignment="1">
      <alignment horizontal="center" vertical="center" wrapText="1"/>
    </xf>
    <xf numFmtId="1" fontId="6" fillId="0" borderId="3" xfId="0" applyNumberFormat="1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left"/>
    </xf>
    <xf numFmtId="164" fontId="3" fillId="0" borderId="3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left"/>
    </xf>
    <xf numFmtId="0" fontId="5" fillId="0" borderId="16" xfId="0" applyFont="1" applyBorder="1" applyAlignment="1">
      <alignment vertical="center"/>
    </xf>
    <xf numFmtId="0" fontId="5" fillId="0" borderId="0" xfId="0" applyFont="1" applyAlignment="1">
      <alignment vertical="center"/>
    </xf>
    <xf numFmtId="1" fontId="5" fillId="0" borderId="0" xfId="0" applyNumberFormat="1" applyFont="1" applyAlignment="1">
      <alignment vertical="center"/>
    </xf>
    <xf numFmtId="164" fontId="5" fillId="0" borderId="0" xfId="0" applyNumberFormat="1" applyFont="1" applyAlignment="1">
      <alignment vertical="center"/>
    </xf>
    <xf numFmtId="1" fontId="5" fillId="0" borderId="17" xfId="0" applyNumberFormat="1" applyFont="1" applyBorder="1" applyAlignment="1">
      <alignment vertical="center"/>
    </xf>
    <xf numFmtId="1" fontId="5" fillId="0" borderId="11" xfId="0" applyNumberFormat="1" applyFont="1" applyBorder="1" applyAlignment="1">
      <alignment vertical="center"/>
    </xf>
    <xf numFmtId="164" fontId="5" fillId="0" borderId="11" xfId="0" applyNumberFormat="1" applyFont="1" applyBorder="1" applyAlignment="1">
      <alignment vertical="center"/>
    </xf>
    <xf numFmtId="0" fontId="1" fillId="0" borderId="18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 wrapText="1"/>
    </xf>
    <xf numFmtId="164" fontId="5" fillId="0" borderId="13" xfId="0" applyNumberFormat="1" applyFont="1" applyBorder="1" applyAlignment="1">
      <alignment horizontal="center" vertical="center"/>
    </xf>
    <xf numFmtId="165" fontId="8" fillId="0" borderId="18" xfId="0" applyNumberFormat="1" applyFont="1" applyBorder="1" applyAlignment="1">
      <alignment horizontal="right" vertical="center"/>
    </xf>
    <xf numFmtId="0" fontId="9" fillId="0" borderId="18" xfId="0" applyFont="1" applyBorder="1" applyAlignment="1">
      <alignment vertical="center"/>
    </xf>
    <xf numFmtId="0" fontId="9" fillId="0" borderId="18" xfId="0" applyFont="1" applyBorder="1" applyAlignment="1">
      <alignment horizontal="center" vertical="center"/>
    </xf>
    <xf numFmtId="164" fontId="9" fillId="0" borderId="18" xfId="0" applyNumberFormat="1" applyFont="1" applyBorder="1" applyAlignment="1">
      <alignment horizontal="right" vertical="center"/>
    </xf>
    <xf numFmtId="164" fontId="9" fillId="0" borderId="18" xfId="0" applyNumberFormat="1" applyFont="1" applyBorder="1" applyAlignment="1">
      <alignment horizontal="center" vertical="center"/>
    </xf>
    <xf numFmtId="164" fontId="9" fillId="0" borderId="13" xfId="0" applyNumberFormat="1" applyFont="1" applyBorder="1" applyAlignment="1">
      <alignment horizontal="center" vertical="center"/>
    </xf>
    <xf numFmtId="1" fontId="9" fillId="0" borderId="18" xfId="0" applyNumberFormat="1" applyFont="1" applyBorder="1" applyAlignment="1">
      <alignment vertical="center"/>
    </xf>
    <xf numFmtId="14" fontId="8" fillId="0" borderId="18" xfId="0" applyNumberFormat="1" applyFont="1" applyBorder="1" applyAlignment="1">
      <alignment horizontal="right" vertical="center"/>
    </xf>
    <xf numFmtId="1" fontId="9" fillId="0" borderId="18" xfId="0" applyNumberFormat="1" applyFont="1" applyBorder="1" applyAlignment="1">
      <alignment horizontal="center" vertical="center"/>
    </xf>
    <xf numFmtId="166" fontId="9" fillId="0" borderId="18" xfId="0" applyNumberFormat="1" applyFont="1" applyBorder="1" applyAlignment="1">
      <alignment horizontal="right" vertical="center"/>
    </xf>
    <xf numFmtId="166" fontId="9" fillId="0" borderId="18" xfId="0" applyNumberFormat="1" applyFont="1" applyBorder="1" applyAlignment="1">
      <alignment horizontal="center" vertical="center"/>
    </xf>
    <xf numFmtId="1" fontId="3" fillId="0" borderId="0" xfId="0" applyNumberFormat="1" applyFont="1" applyAlignment="1"/>
    <xf numFmtId="1" fontId="9" fillId="0" borderId="18" xfId="0" applyNumberFormat="1" applyFont="1" applyBorder="1" applyAlignment="1">
      <alignment horizontal="right" vertical="center"/>
    </xf>
    <xf numFmtId="0" fontId="5" fillId="0" borderId="5" xfId="0" applyFont="1" applyBorder="1" applyAlignment="1">
      <alignment horizontal="right" vertical="center"/>
    </xf>
    <xf numFmtId="1" fontId="5" fillId="0" borderId="6" xfId="0" applyNumberFormat="1" applyFont="1" applyBorder="1" applyAlignment="1">
      <alignment horizontal="right" vertical="center"/>
    </xf>
    <xf numFmtId="1" fontId="5" fillId="0" borderId="7" xfId="0" applyNumberFormat="1" applyFont="1" applyBorder="1" applyAlignment="1">
      <alignment horizontal="right" vertical="center"/>
    </xf>
    <xf numFmtId="164" fontId="10" fillId="0" borderId="18" xfId="0" applyNumberFormat="1" applyFont="1" applyBorder="1" applyAlignment="1">
      <alignment horizontal="right" vertical="center"/>
    </xf>
    <xf numFmtId="164" fontId="10" fillId="0" borderId="18" xfId="0" applyNumberFormat="1" applyFont="1" applyBorder="1" applyAlignment="1">
      <alignment horizontal="center" vertical="center"/>
    </xf>
    <xf numFmtId="164" fontId="10" fillId="0" borderId="13" xfId="0" applyNumberFormat="1" applyFont="1" applyBorder="1" applyAlignment="1">
      <alignment horizontal="center" vertical="center"/>
    </xf>
    <xf numFmtId="1" fontId="3" fillId="0" borderId="15" xfId="0" applyNumberFormat="1" applyFont="1" applyBorder="1" applyAlignment="1"/>
    <xf numFmtId="1" fontId="3" fillId="0" borderId="3" xfId="0" applyNumberFormat="1" applyFont="1" applyBorder="1" applyAlignment="1"/>
    <xf numFmtId="1" fontId="3" fillId="0" borderId="3" xfId="0" applyNumberFormat="1" applyFont="1" applyBorder="1" applyAlignment="1">
      <alignment vertical="center" wrapText="1"/>
    </xf>
    <xf numFmtId="164" fontId="3" fillId="0" borderId="3" xfId="0" applyNumberFormat="1" applyFont="1" applyBorder="1" applyAlignment="1"/>
    <xf numFmtId="164" fontId="3" fillId="0" borderId="0" xfId="0" applyNumberFormat="1" applyFont="1" applyAlignment="1"/>
    <xf numFmtId="0" fontId="3" fillId="0" borderId="16" xfId="0" applyFont="1" applyBorder="1" applyAlignment="1">
      <alignment horizontal="center"/>
    </xf>
    <xf numFmtId="1" fontId="3" fillId="0" borderId="0" xfId="0" applyNumberFormat="1" applyFont="1" applyAlignment="1">
      <alignment horizontal="center"/>
    </xf>
    <xf numFmtId="1" fontId="3" fillId="0" borderId="0" xfId="0" applyNumberFormat="1" applyFont="1" applyAlignment="1">
      <alignment vertical="center" wrapText="1"/>
    </xf>
    <xf numFmtId="0" fontId="3" fillId="0" borderId="0" xfId="0" applyFont="1" applyAlignment="1">
      <alignment horizontal="center"/>
    </xf>
    <xf numFmtId="1" fontId="3" fillId="0" borderId="0" xfId="0" applyNumberFormat="1" applyFont="1" applyAlignment="1">
      <alignment horizontal="center"/>
    </xf>
    <xf numFmtId="1" fontId="3" fillId="0" borderId="16" xfId="0" applyNumberFormat="1" applyFont="1" applyBorder="1" applyAlignment="1"/>
    <xf numFmtId="1" fontId="3" fillId="0" borderId="0" xfId="0" applyNumberFormat="1" applyFont="1" applyAlignment="1">
      <alignment horizontal="center" vertical="center" wrapText="1"/>
    </xf>
    <xf numFmtId="164" fontId="3" fillId="0" borderId="0" xfId="0" applyNumberFormat="1" applyFont="1" applyAlignment="1">
      <alignment vertical="center" wrapText="1"/>
    </xf>
    <xf numFmtId="0" fontId="4" fillId="0" borderId="16" xfId="0" applyFont="1" applyBorder="1" applyAlignment="1"/>
    <xf numFmtId="1" fontId="3" fillId="0" borderId="17" xfId="0" applyNumberFormat="1" applyFont="1" applyBorder="1" applyAlignment="1"/>
    <xf numFmtId="1" fontId="3" fillId="0" borderId="11" xfId="0" applyNumberFormat="1" applyFont="1" applyBorder="1" applyAlignment="1"/>
    <xf numFmtId="0" fontId="1" fillId="0" borderId="15" xfId="0" applyFont="1" applyBorder="1" applyAlignment="1"/>
    <xf numFmtId="0" fontId="9" fillId="0" borderId="16" xfId="0" applyFont="1" applyBorder="1" applyAlignment="1">
      <alignment horizontal="left"/>
    </xf>
    <xf numFmtId="1" fontId="9" fillId="0" borderId="0" xfId="0" applyNumberFormat="1" applyFont="1" applyAlignment="1">
      <alignment horizontal="left"/>
    </xf>
    <xf numFmtId="1" fontId="9" fillId="0" borderId="0" xfId="0" applyNumberFormat="1" applyFont="1" applyAlignment="1">
      <alignment horizontal="left"/>
    </xf>
    <xf numFmtId="164" fontId="3" fillId="0" borderId="11" xfId="0" applyNumberFormat="1" applyFont="1" applyBorder="1" applyAlignment="1"/>
    <xf numFmtId="164" fontId="3" fillId="0" borderId="19" xfId="0" applyNumberFormat="1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FE72C-6A4D-4D4C-BB9C-936D6C57F61A}">
  <sheetPr>
    <tabColor theme="9" tint="-0.499984740745262"/>
    <pageSetUpPr fitToPage="1"/>
  </sheetPr>
  <dimension ref="A1:IS122"/>
  <sheetViews>
    <sheetView showGridLines="0" tabSelected="1" topLeftCell="A90" zoomScale="86" zoomScaleNormal="110" workbookViewId="0">
      <selection activeCell="F87" sqref="F87"/>
    </sheetView>
  </sheetViews>
  <sheetFormatPr baseColWidth="10" defaultColWidth="6.625" defaultRowHeight="12" customHeight="1"/>
  <cols>
    <col min="1" max="1" width="10.75" style="9" customWidth="1"/>
    <col min="2" max="2" width="36.375" style="9" customWidth="1"/>
    <col min="3" max="3" width="3" style="9" bestFit="1" customWidth="1"/>
    <col min="4" max="4" width="5.375" style="9" bestFit="1" customWidth="1"/>
    <col min="5" max="5" width="10.875" style="9" bestFit="1" customWidth="1"/>
    <col min="6" max="7" width="12.5" style="9" customWidth="1"/>
    <col min="8" max="8" width="3" style="9" customWidth="1"/>
    <col min="9" max="253" width="6.625" style="9" customWidth="1"/>
  </cols>
  <sheetData>
    <row r="1" spans="1:8" ht="15" customHeight="1">
      <c r="A1" s="1" t="s">
        <v>0</v>
      </c>
      <c r="B1" s="2" t="s">
        <v>1</v>
      </c>
      <c r="C1" s="3"/>
      <c r="D1" s="4"/>
      <c r="E1" s="5" t="s">
        <v>2</v>
      </c>
      <c r="F1" s="6" t="s">
        <v>3</v>
      </c>
      <c r="G1" s="7"/>
      <c r="H1" s="8"/>
    </row>
    <row r="2" spans="1:8" ht="14.25" customHeight="1">
      <c r="A2" s="10"/>
      <c r="B2" s="11"/>
      <c r="C2" s="12"/>
      <c r="D2" s="13"/>
      <c r="E2" s="5" t="s">
        <v>4</v>
      </c>
      <c r="F2" s="6" t="s">
        <v>5</v>
      </c>
      <c r="G2" s="7"/>
      <c r="H2" s="14"/>
    </row>
    <row r="3" spans="1:8" ht="15" customHeight="1">
      <c r="A3" s="10"/>
      <c r="B3" s="2" t="s">
        <v>6</v>
      </c>
      <c r="C3" s="3"/>
      <c r="D3" s="4"/>
      <c r="E3" s="5" t="s">
        <v>7</v>
      </c>
      <c r="F3" s="6" t="s">
        <v>8</v>
      </c>
      <c r="G3" s="7"/>
      <c r="H3" s="14"/>
    </row>
    <row r="4" spans="1:8" ht="12.75" customHeight="1">
      <c r="A4" s="15"/>
      <c r="B4" s="11"/>
      <c r="C4" s="12"/>
      <c r="D4" s="13"/>
      <c r="E4" s="5" t="s">
        <v>9</v>
      </c>
      <c r="F4" s="6" t="s">
        <v>10</v>
      </c>
      <c r="G4" s="7"/>
      <c r="H4" s="14"/>
    </row>
    <row r="5" spans="1:8" ht="20.25" customHeight="1">
      <c r="A5" s="16" t="s">
        <v>11</v>
      </c>
      <c r="B5" s="17"/>
      <c r="C5" s="17"/>
      <c r="D5" s="17"/>
      <c r="E5" s="17"/>
      <c r="F5" s="17"/>
      <c r="G5" s="18"/>
      <c r="H5" s="19"/>
    </row>
    <row r="6" spans="1:8" ht="12.75" customHeight="1">
      <c r="A6" s="20"/>
      <c r="B6" s="21"/>
      <c r="C6" s="21"/>
      <c r="D6" s="21"/>
      <c r="E6" s="22"/>
      <c r="F6" s="23"/>
      <c r="G6" s="22"/>
      <c r="H6" s="24"/>
    </row>
    <row r="7" spans="1:8" ht="12.75" customHeight="1">
      <c r="A7" s="25" t="s">
        <v>12</v>
      </c>
      <c r="B7" s="26" t="s">
        <v>13</v>
      </c>
      <c r="C7" s="27"/>
      <c r="D7" s="27"/>
      <c r="E7" s="28"/>
      <c r="F7" s="28">
        <f>F110</f>
        <v>313780149</v>
      </c>
      <c r="G7" s="28">
        <f>G110</f>
        <v>-63780149</v>
      </c>
      <c r="H7" s="28"/>
    </row>
    <row r="8" spans="1:8" ht="12.75" customHeight="1">
      <c r="A8" s="29"/>
      <c r="B8" s="30"/>
      <c r="C8" s="30"/>
      <c r="D8" s="30"/>
      <c r="E8" s="31"/>
      <c r="F8" s="31"/>
      <c r="G8" s="31"/>
      <c r="H8" s="28"/>
    </row>
    <row r="9" spans="1:8" ht="27" customHeight="1">
      <c r="A9" s="32" t="s">
        <v>14</v>
      </c>
      <c r="B9" s="33" t="s">
        <v>15</v>
      </c>
      <c r="C9" s="34" t="s">
        <v>16</v>
      </c>
      <c r="D9" s="33" t="s">
        <v>17</v>
      </c>
      <c r="E9" s="33" t="s">
        <v>18</v>
      </c>
      <c r="F9" s="33" t="s">
        <v>19</v>
      </c>
      <c r="G9" s="33" t="s">
        <v>20</v>
      </c>
      <c r="H9" s="35"/>
    </row>
    <row r="10" spans="1:8" ht="16.5" customHeight="1">
      <c r="A10" s="36"/>
      <c r="B10" s="37" t="s">
        <v>21</v>
      </c>
      <c r="C10" s="38">
        <v>55</v>
      </c>
      <c r="D10" s="38"/>
      <c r="E10" s="39">
        <v>250000000</v>
      </c>
      <c r="F10" s="39"/>
      <c r="G10" s="40">
        <f>E10</f>
        <v>250000000</v>
      </c>
      <c r="H10" s="41"/>
    </row>
    <row r="11" spans="1:8" ht="16.5" customHeight="1">
      <c r="A11" s="36"/>
      <c r="B11" s="42"/>
      <c r="C11" s="38">
        <v>55</v>
      </c>
      <c r="D11" s="38"/>
      <c r="E11" s="39"/>
      <c r="F11" s="40"/>
      <c r="G11" s="40">
        <f t="shared" ref="G11:G74" si="0">G10-F11+E11</f>
        <v>250000000</v>
      </c>
      <c r="H11" s="41"/>
    </row>
    <row r="12" spans="1:8" ht="16.5" customHeight="1">
      <c r="A12" s="43"/>
      <c r="C12" s="44"/>
      <c r="D12" s="44"/>
      <c r="E12" s="45"/>
      <c r="F12" s="46"/>
      <c r="G12" s="40">
        <f t="shared" si="0"/>
        <v>250000000</v>
      </c>
      <c r="H12" s="41"/>
    </row>
    <row r="13" spans="1:8" ht="16.5" customHeight="1">
      <c r="A13" s="36">
        <v>43416</v>
      </c>
      <c r="B13" s="37" t="s">
        <v>22</v>
      </c>
      <c r="C13" s="38"/>
      <c r="D13" s="38"/>
      <c r="E13" s="45"/>
      <c r="F13" s="46">
        <v>1317100</v>
      </c>
      <c r="G13" s="40">
        <f t="shared" si="0"/>
        <v>248682900</v>
      </c>
      <c r="H13" s="41"/>
    </row>
    <row r="14" spans="1:8" ht="16.5" customHeight="1">
      <c r="A14" s="36">
        <v>43441</v>
      </c>
      <c r="B14" s="37" t="s">
        <v>23</v>
      </c>
      <c r="C14" s="38"/>
      <c r="D14" s="38"/>
      <c r="E14" s="45"/>
      <c r="F14" s="46">
        <v>2498000</v>
      </c>
      <c r="G14" s="40">
        <f t="shared" si="0"/>
        <v>246184900</v>
      </c>
      <c r="H14" s="41"/>
    </row>
    <row r="15" spans="1:8" ht="16.5" customHeight="1">
      <c r="A15" s="36">
        <v>43441</v>
      </c>
      <c r="B15" s="37" t="s">
        <v>24</v>
      </c>
      <c r="C15" s="38"/>
      <c r="D15" s="38"/>
      <c r="E15" s="45"/>
      <c r="F15" s="46">
        <v>432000</v>
      </c>
      <c r="G15" s="40">
        <f t="shared" si="0"/>
        <v>245752900</v>
      </c>
      <c r="H15" s="41"/>
    </row>
    <row r="16" spans="1:8" ht="16.5" customHeight="1">
      <c r="A16" s="36">
        <v>43435</v>
      </c>
      <c r="B16" s="37" t="s">
        <v>25</v>
      </c>
      <c r="C16" s="38"/>
      <c r="D16" s="38"/>
      <c r="E16" s="48"/>
      <c r="F16" s="46">
        <v>271000</v>
      </c>
      <c r="G16" s="40">
        <f t="shared" si="0"/>
        <v>245481900</v>
      </c>
      <c r="H16" s="41"/>
    </row>
    <row r="17" spans="1:8" ht="16.5" customHeight="1">
      <c r="A17" s="36">
        <v>43442</v>
      </c>
      <c r="B17" s="37" t="s">
        <v>26</v>
      </c>
      <c r="C17" s="38"/>
      <c r="D17" s="38"/>
      <c r="E17" s="48"/>
      <c r="F17" s="46">
        <v>756000</v>
      </c>
      <c r="G17" s="40">
        <f t="shared" si="0"/>
        <v>244725900</v>
      </c>
      <c r="H17" s="41"/>
    </row>
    <row r="18" spans="1:8" ht="16.5" customHeight="1">
      <c r="A18" s="36">
        <v>43442</v>
      </c>
      <c r="B18" s="37" t="s">
        <v>27</v>
      </c>
      <c r="C18" s="38"/>
      <c r="D18" s="38"/>
      <c r="E18" s="48"/>
      <c r="F18" s="46">
        <v>168700</v>
      </c>
      <c r="G18" s="40">
        <f t="shared" si="0"/>
        <v>244557200</v>
      </c>
      <c r="H18" s="41"/>
    </row>
    <row r="19" spans="1:8" ht="16.5" customHeight="1">
      <c r="A19" s="36">
        <v>43423</v>
      </c>
      <c r="B19" s="37" t="s">
        <v>28</v>
      </c>
      <c r="C19" s="38"/>
      <c r="D19" s="38"/>
      <c r="E19" s="48"/>
      <c r="F19" s="46">
        <v>562000</v>
      </c>
      <c r="G19" s="40">
        <f t="shared" si="0"/>
        <v>243995200</v>
      </c>
      <c r="H19" s="41"/>
    </row>
    <row r="20" spans="1:8" ht="16.5" customHeight="1">
      <c r="A20" s="36">
        <v>43425</v>
      </c>
      <c r="B20" s="37" t="s">
        <v>28</v>
      </c>
      <c r="C20" s="38"/>
      <c r="D20" s="38"/>
      <c r="E20" s="48"/>
      <c r="F20" s="46">
        <v>901000</v>
      </c>
      <c r="G20" s="40">
        <f t="shared" si="0"/>
        <v>243094200</v>
      </c>
      <c r="H20" s="41"/>
    </row>
    <row r="21" spans="1:8" ht="16.5" customHeight="1">
      <c r="A21" s="36">
        <v>43425</v>
      </c>
      <c r="B21" s="37" t="s">
        <v>29</v>
      </c>
      <c r="C21" s="38"/>
      <c r="D21" s="38"/>
      <c r="E21" s="48"/>
      <c r="F21" s="46">
        <v>165000</v>
      </c>
      <c r="G21" s="40">
        <f t="shared" si="0"/>
        <v>242929200</v>
      </c>
      <c r="H21" s="41"/>
    </row>
    <row r="22" spans="1:8" ht="16.5" customHeight="1">
      <c r="A22" s="36">
        <v>43426</v>
      </c>
      <c r="B22" s="37" t="s">
        <v>30</v>
      </c>
      <c r="C22" s="38"/>
      <c r="D22" s="38"/>
      <c r="E22" s="48"/>
      <c r="F22" s="46">
        <v>378000</v>
      </c>
      <c r="G22" s="40">
        <f t="shared" si="0"/>
        <v>242551200</v>
      </c>
      <c r="H22" s="41"/>
    </row>
    <row r="23" spans="1:8" ht="16.5" customHeight="1">
      <c r="A23" s="36">
        <v>43426</v>
      </c>
      <c r="B23" s="37" t="s">
        <v>30</v>
      </c>
      <c r="C23" s="38"/>
      <c r="D23" s="38"/>
      <c r="E23" s="45"/>
      <c r="F23" s="46">
        <v>896000</v>
      </c>
      <c r="G23" s="40">
        <f t="shared" si="0"/>
        <v>241655200</v>
      </c>
      <c r="H23" s="41"/>
    </row>
    <row r="24" spans="1:8" ht="16.5" customHeight="1">
      <c r="A24" s="36">
        <v>43409</v>
      </c>
      <c r="B24" s="37" t="s">
        <v>26</v>
      </c>
      <c r="C24" s="38"/>
      <c r="D24" s="38"/>
      <c r="E24" s="45"/>
      <c r="F24" s="46">
        <v>918992</v>
      </c>
      <c r="G24" s="40">
        <f t="shared" si="0"/>
        <v>240736208</v>
      </c>
      <c r="H24" s="41"/>
    </row>
    <row r="25" spans="1:8" ht="16.5" customHeight="1">
      <c r="A25" s="36">
        <v>43444</v>
      </c>
      <c r="B25" s="37" t="s">
        <v>28</v>
      </c>
      <c r="C25" s="38"/>
      <c r="D25" s="38"/>
      <c r="E25" s="45"/>
      <c r="F25" s="46">
        <v>653200</v>
      </c>
      <c r="G25" s="40">
        <f t="shared" si="0"/>
        <v>240083008</v>
      </c>
      <c r="H25" s="41"/>
    </row>
    <row r="26" spans="1:8" ht="16.5" customHeight="1">
      <c r="A26" s="36">
        <v>43419</v>
      </c>
      <c r="B26" s="37" t="s">
        <v>31</v>
      </c>
      <c r="C26" s="38"/>
      <c r="D26" s="38"/>
      <c r="E26" s="45"/>
      <c r="F26" s="46">
        <v>11000000</v>
      </c>
      <c r="G26" s="40">
        <f t="shared" si="0"/>
        <v>229083008</v>
      </c>
      <c r="H26" s="41"/>
    </row>
    <row r="27" spans="1:8" ht="16.5" customHeight="1">
      <c r="A27" s="36">
        <v>43446</v>
      </c>
      <c r="B27" s="37" t="s">
        <v>26</v>
      </c>
      <c r="C27" s="38"/>
      <c r="D27" s="38"/>
      <c r="E27" s="45"/>
      <c r="F27" s="46">
        <v>237000</v>
      </c>
      <c r="G27" s="40">
        <f t="shared" si="0"/>
        <v>228846008</v>
      </c>
      <c r="H27" s="41"/>
    </row>
    <row r="28" spans="1:8" ht="16.5" customHeight="1">
      <c r="A28" s="36">
        <v>43438</v>
      </c>
      <c r="B28" s="37" t="s">
        <v>26</v>
      </c>
      <c r="C28" s="38"/>
      <c r="D28" s="38"/>
      <c r="E28" s="45"/>
      <c r="F28" s="46">
        <v>271000</v>
      </c>
      <c r="G28" s="40">
        <f t="shared" si="0"/>
        <v>228575008</v>
      </c>
      <c r="H28" s="41"/>
    </row>
    <row r="29" spans="1:8" ht="16.5" customHeight="1">
      <c r="A29" s="36">
        <v>43429</v>
      </c>
      <c r="B29" s="37" t="s">
        <v>32</v>
      </c>
      <c r="C29" s="38"/>
      <c r="D29" s="38"/>
      <c r="E29" s="45"/>
      <c r="F29" s="46">
        <v>59925</v>
      </c>
      <c r="G29" s="40">
        <f t="shared" si="0"/>
        <v>228515083</v>
      </c>
      <c r="H29" s="41"/>
    </row>
    <row r="30" spans="1:8" ht="16.5" customHeight="1">
      <c r="A30" s="36">
        <v>43423</v>
      </c>
      <c r="B30" s="37" t="s">
        <v>33</v>
      </c>
      <c r="C30" s="38"/>
      <c r="D30" s="38"/>
      <c r="E30" s="45"/>
      <c r="F30" s="46">
        <v>6084000</v>
      </c>
      <c r="G30" s="40">
        <f t="shared" si="0"/>
        <v>222431083</v>
      </c>
      <c r="H30" s="41"/>
    </row>
    <row r="31" spans="1:8" ht="16.5" customHeight="1">
      <c r="A31" s="36">
        <v>43423</v>
      </c>
      <c r="B31" s="37" t="s">
        <v>34</v>
      </c>
      <c r="C31" s="38"/>
      <c r="D31" s="38"/>
      <c r="E31" s="45"/>
      <c r="F31" s="46">
        <v>200000</v>
      </c>
      <c r="G31" s="40">
        <f t="shared" si="0"/>
        <v>222231083</v>
      </c>
      <c r="H31" s="41"/>
    </row>
    <row r="32" spans="1:8" ht="16.5" customHeight="1">
      <c r="A32" s="36">
        <v>43429</v>
      </c>
      <c r="B32" s="37" t="s">
        <v>35</v>
      </c>
      <c r="C32" s="38"/>
      <c r="D32" s="38"/>
      <c r="E32" s="45"/>
      <c r="F32" s="46">
        <v>102000</v>
      </c>
      <c r="G32" s="40">
        <f t="shared" si="0"/>
        <v>222129083</v>
      </c>
      <c r="H32" s="41"/>
    </row>
    <row r="33" spans="1:8" ht="16.5" customHeight="1">
      <c r="A33" s="36">
        <v>43429</v>
      </c>
      <c r="B33" s="37" t="s">
        <v>36</v>
      </c>
      <c r="C33" s="38"/>
      <c r="D33" s="38"/>
      <c r="E33" s="45"/>
      <c r="F33" s="46">
        <v>719900</v>
      </c>
      <c r="G33" s="40">
        <f t="shared" si="0"/>
        <v>221409183</v>
      </c>
      <c r="H33" s="41"/>
    </row>
    <row r="34" spans="1:8" ht="16.5" customHeight="1">
      <c r="A34" s="36">
        <v>43439</v>
      </c>
      <c r="B34" s="37" t="s">
        <v>37</v>
      </c>
      <c r="C34" s="38"/>
      <c r="D34" s="38"/>
      <c r="E34" s="45"/>
      <c r="F34" s="46">
        <v>284000</v>
      </c>
      <c r="G34" s="40">
        <f t="shared" si="0"/>
        <v>221125183</v>
      </c>
      <c r="H34" s="41"/>
    </row>
    <row r="35" spans="1:8" ht="16.5" customHeight="1">
      <c r="A35" s="36">
        <v>43386</v>
      </c>
      <c r="B35" s="37" t="s">
        <v>38</v>
      </c>
      <c r="C35" s="38"/>
      <c r="D35" s="38"/>
      <c r="E35" s="48"/>
      <c r="F35" s="46">
        <v>610000</v>
      </c>
      <c r="G35" s="40">
        <f t="shared" si="0"/>
        <v>220515183</v>
      </c>
      <c r="H35" s="41"/>
    </row>
    <row r="36" spans="1:8" ht="16.5" customHeight="1">
      <c r="A36" s="36">
        <v>43417</v>
      </c>
      <c r="B36" s="37" t="s">
        <v>39</v>
      </c>
      <c r="C36" s="38"/>
      <c r="D36" s="38"/>
      <c r="E36" s="48"/>
      <c r="F36" s="46">
        <v>295000</v>
      </c>
      <c r="G36" s="40">
        <f t="shared" si="0"/>
        <v>220220183</v>
      </c>
      <c r="H36" s="41"/>
    </row>
    <row r="37" spans="1:8" ht="16.5" customHeight="1">
      <c r="A37" s="36">
        <v>43417</v>
      </c>
      <c r="B37" s="37" t="s">
        <v>40</v>
      </c>
      <c r="C37" s="38"/>
      <c r="D37" s="38"/>
      <c r="E37" s="48"/>
      <c r="F37" s="46">
        <v>200000</v>
      </c>
      <c r="G37" s="40">
        <f t="shared" si="0"/>
        <v>220020183</v>
      </c>
      <c r="H37" s="41"/>
    </row>
    <row r="38" spans="1:8" ht="16.5" customHeight="1">
      <c r="A38" s="36">
        <v>43409</v>
      </c>
      <c r="B38" s="37" t="s">
        <v>41</v>
      </c>
      <c r="C38" s="38"/>
      <c r="D38" s="38"/>
      <c r="E38" s="48"/>
      <c r="F38" s="46">
        <v>860000</v>
      </c>
      <c r="G38" s="40">
        <f t="shared" si="0"/>
        <v>219160183</v>
      </c>
      <c r="H38" s="41"/>
    </row>
    <row r="39" spans="1:8" ht="16.5" customHeight="1">
      <c r="A39" s="36">
        <v>43419</v>
      </c>
      <c r="B39" s="37" t="s">
        <v>42</v>
      </c>
      <c r="C39" s="38"/>
      <c r="D39" s="38"/>
      <c r="E39" s="48"/>
      <c r="F39" s="46">
        <v>152000</v>
      </c>
      <c r="G39" s="40">
        <f t="shared" si="0"/>
        <v>219008183</v>
      </c>
      <c r="H39" s="41"/>
    </row>
    <row r="40" spans="1:8" ht="16.5" customHeight="1">
      <c r="A40" s="36">
        <v>43404</v>
      </c>
      <c r="B40" s="37" t="s">
        <v>28</v>
      </c>
      <c r="C40" s="38"/>
      <c r="D40" s="38"/>
      <c r="E40" s="48"/>
      <c r="F40" s="46">
        <v>240000</v>
      </c>
      <c r="G40" s="40">
        <f t="shared" si="0"/>
        <v>218768183</v>
      </c>
      <c r="H40" s="41"/>
    </row>
    <row r="41" spans="1:8" ht="16.5" customHeight="1">
      <c r="A41" s="36">
        <v>43404</v>
      </c>
      <c r="B41" s="37" t="s">
        <v>26</v>
      </c>
      <c r="C41" s="38"/>
      <c r="D41" s="38"/>
      <c r="E41" s="48"/>
      <c r="F41" s="46">
        <v>193000</v>
      </c>
      <c r="G41" s="40">
        <f t="shared" si="0"/>
        <v>218575183</v>
      </c>
      <c r="H41" s="41"/>
    </row>
    <row r="42" spans="1:8" ht="16.5" customHeight="1">
      <c r="A42" s="36">
        <v>43405</v>
      </c>
      <c r="B42" s="37" t="s">
        <v>26</v>
      </c>
      <c r="C42" s="38"/>
      <c r="D42" s="38"/>
      <c r="E42" s="48"/>
      <c r="F42" s="46">
        <v>223000</v>
      </c>
      <c r="G42" s="40">
        <f t="shared" si="0"/>
        <v>218352183</v>
      </c>
      <c r="H42" s="41"/>
    </row>
    <row r="43" spans="1:8" ht="16.5" customHeight="1">
      <c r="A43" s="36">
        <v>43405</v>
      </c>
      <c r="B43" s="37" t="s">
        <v>43</v>
      </c>
      <c r="C43" s="38"/>
      <c r="D43" s="38"/>
      <c r="E43" s="48"/>
      <c r="F43" s="46">
        <v>25900000</v>
      </c>
      <c r="G43" s="40">
        <f t="shared" si="0"/>
        <v>192452183</v>
      </c>
      <c r="H43" s="41"/>
    </row>
    <row r="44" spans="1:8" ht="16.5" customHeight="1">
      <c r="A44" s="36">
        <v>43405</v>
      </c>
      <c r="B44" s="37" t="s">
        <v>44</v>
      </c>
      <c r="C44" s="38"/>
      <c r="D44" s="38"/>
      <c r="E44" s="48"/>
      <c r="F44" s="46">
        <v>250000</v>
      </c>
      <c r="G44" s="40">
        <f t="shared" si="0"/>
        <v>192202183</v>
      </c>
      <c r="H44" s="41"/>
    </row>
    <row r="45" spans="1:8" ht="16.5" customHeight="1">
      <c r="A45" s="36">
        <v>43409</v>
      </c>
      <c r="B45" s="37" t="s">
        <v>26</v>
      </c>
      <c r="C45" s="38"/>
      <c r="D45" s="38"/>
      <c r="E45" s="48"/>
      <c r="F45" s="46">
        <v>329000</v>
      </c>
      <c r="G45" s="40">
        <f t="shared" si="0"/>
        <v>191873183</v>
      </c>
      <c r="H45" s="41"/>
    </row>
    <row r="46" spans="1:8" ht="16.5" customHeight="1">
      <c r="A46" s="36">
        <v>43417</v>
      </c>
      <c r="B46" s="37" t="s">
        <v>45</v>
      </c>
      <c r="C46" s="38"/>
      <c r="D46" s="38"/>
      <c r="E46" s="48"/>
      <c r="F46" s="46">
        <v>2150000</v>
      </c>
      <c r="G46" s="40">
        <f t="shared" si="0"/>
        <v>189723183</v>
      </c>
      <c r="H46" s="41"/>
    </row>
    <row r="47" spans="1:8" ht="16.5" customHeight="1">
      <c r="A47" s="36">
        <v>43422</v>
      </c>
      <c r="B47" s="37" t="s">
        <v>46</v>
      </c>
      <c r="C47" s="38"/>
      <c r="D47" s="38"/>
      <c r="E47" s="48"/>
      <c r="F47" s="46">
        <v>1448470</v>
      </c>
      <c r="G47" s="40">
        <f t="shared" si="0"/>
        <v>188274713</v>
      </c>
      <c r="H47" s="41"/>
    </row>
    <row r="48" spans="1:8" ht="16.5" customHeight="1">
      <c r="A48" s="36">
        <v>43420</v>
      </c>
      <c r="B48" s="37" t="s">
        <v>46</v>
      </c>
      <c r="C48" s="38"/>
      <c r="D48" s="38"/>
      <c r="E48" s="48"/>
      <c r="F48" s="46">
        <v>1313470</v>
      </c>
      <c r="G48" s="40">
        <f t="shared" si="0"/>
        <v>186961243</v>
      </c>
      <c r="H48" s="41"/>
    </row>
    <row r="49" spans="1:8" ht="16.5" customHeight="1">
      <c r="A49" s="36">
        <v>43420</v>
      </c>
      <c r="B49" s="37" t="s">
        <v>46</v>
      </c>
      <c r="C49" s="38"/>
      <c r="D49" s="38"/>
      <c r="E49" s="48"/>
      <c r="F49" s="46">
        <v>5030500</v>
      </c>
      <c r="G49" s="40">
        <f t="shared" si="0"/>
        <v>181930743</v>
      </c>
      <c r="H49" s="41"/>
    </row>
    <row r="50" spans="1:8" ht="16.5" customHeight="1">
      <c r="A50" s="36">
        <v>43418</v>
      </c>
      <c r="B50" s="37" t="s">
        <v>46</v>
      </c>
      <c r="C50" s="38"/>
      <c r="D50" s="38"/>
      <c r="E50" s="48"/>
      <c r="F50" s="46">
        <v>3288400</v>
      </c>
      <c r="G50" s="40">
        <f t="shared" si="0"/>
        <v>178642343</v>
      </c>
      <c r="H50" s="41"/>
    </row>
    <row r="51" spans="1:8" ht="16.5" customHeight="1">
      <c r="A51" s="36">
        <v>43416</v>
      </c>
      <c r="B51" s="37" t="s">
        <v>47</v>
      </c>
      <c r="C51" s="38"/>
      <c r="D51" s="38"/>
      <c r="E51" s="48"/>
      <c r="F51" s="46">
        <v>852390</v>
      </c>
      <c r="G51" s="40">
        <f t="shared" si="0"/>
        <v>177789953</v>
      </c>
      <c r="H51" s="41"/>
    </row>
    <row r="52" spans="1:8" ht="16.5" customHeight="1">
      <c r="A52" s="36">
        <v>43415</v>
      </c>
      <c r="B52" s="37" t="s">
        <v>46</v>
      </c>
      <c r="C52" s="38"/>
      <c r="D52" s="38"/>
      <c r="E52" s="48"/>
      <c r="F52" s="46">
        <v>3208400</v>
      </c>
      <c r="G52" s="40">
        <f t="shared" si="0"/>
        <v>174581553</v>
      </c>
      <c r="H52" s="41"/>
    </row>
    <row r="53" spans="1:8" ht="16.5" customHeight="1">
      <c r="A53" s="36">
        <v>43411</v>
      </c>
      <c r="B53" s="37" t="s">
        <v>46</v>
      </c>
      <c r="C53" s="38"/>
      <c r="D53" s="38"/>
      <c r="E53" s="48"/>
      <c r="F53" s="46">
        <v>1261000</v>
      </c>
      <c r="G53" s="40">
        <f t="shared" si="0"/>
        <v>173320553</v>
      </c>
      <c r="H53" s="41"/>
    </row>
    <row r="54" spans="1:8" ht="16.5" customHeight="1">
      <c r="A54" s="36">
        <v>43413</v>
      </c>
      <c r="B54" s="37" t="s">
        <v>46</v>
      </c>
      <c r="C54" s="38"/>
      <c r="D54" s="38"/>
      <c r="E54" s="48"/>
      <c r="F54" s="46">
        <v>9684066</v>
      </c>
      <c r="G54" s="40">
        <f t="shared" si="0"/>
        <v>163636487</v>
      </c>
      <c r="H54" s="41"/>
    </row>
    <row r="55" spans="1:8" ht="16.5" customHeight="1">
      <c r="A55" s="36">
        <v>43406</v>
      </c>
      <c r="B55" s="37" t="s">
        <v>46</v>
      </c>
      <c r="C55" s="38"/>
      <c r="D55" s="38"/>
      <c r="E55" s="48"/>
      <c r="F55" s="46">
        <v>8721000</v>
      </c>
      <c r="G55" s="40">
        <f t="shared" si="0"/>
        <v>154915487</v>
      </c>
      <c r="H55" s="41"/>
    </row>
    <row r="56" spans="1:8" ht="16.5" customHeight="1">
      <c r="A56" s="36">
        <v>43455</v>
      </c>
      <c r="B56" s="37" t="s">
        <v>46</v>
      </c>
      <c r="C56" s="38"/>
      <c r="D56" s="38"/>
      <c r="E56" s="48"/>
      <c r="F56" s="46">
        <v>498700</v>
      </c>
      <c r="G56" s="40">
        <f t="shared" si="0"/>
        <v>154416787</v>
      </c>
      <c r="H56" s="41"/>
    </row>
    <row r="57" spans="1:8" ht="16.5" customHeight="1">
      <c r="A57" s="36">
        <v>43437</v>
      </c>
      <c r="B57" s="37" t="s">
        <v>48</v>
      </c>
      <c r="C57" s="38"/>
      <c r="D57" s="38"/>
      <c r="E57" s="48"/>
      <c r="F57" s="46">
        <v>1762500</v>
      </c>
      <c r="G57" s="40">
        <f t="shared" si="0"/>
        <v>152654287</v>
      </c>
      <c r="H57" s="41"/>
    </row>
    <row r="58" spans="1:8" ht="16.5" customHeight="1">
      <c r="A58" s="36">
        <v>43437</v>
      </c>
      <c r="B58" s="37" t="s">
        <v>49</v>
      </c>
      <c r="C58" s="38"/>
      <c r="D58" s="38"/>
      <c r="E58" s="48"/>
      <c r="F58" s="46">
        <v>337640</v>
      </c>
      <c r="G58" s="40">
        <f t="shared" si="0"/>
        <v>152316647</v>
      </c>
      <c r="H58" s="41"/>
    </row>
    <row r="59" spans="1:8" ht="16.5" customHeight="1">
      <c r="A59" s="36">
        <v>43432</v>
      </c>
      <c r="B59" s="37" t="s">
        <v>50</v>
      </c>
      <c r="C59" s="38"/>
      <c r="D59" s="38"/>
      <c r="E59" s="48"/>
      <c r="F59" s="46">
        <v>421796</v>
      </c>
      <c r="G59" s="40">
        <f t="shared" si="0"/>
        <v>151894851</v>
      </c>
      <c r="H59" s="41"/>
    </row>
    <row r="60" spans="1:8" ht="16.5" customHeight="1">
      <c r="A60" s="36">
        <v>43424</v>
      </c>
      <c r="B60" s="37" t="s">
        <v>47</v>
      </c>
      <c r="C60" s="38"/>
      <c r="D60" s="38"/>
      <c r="E60" s="48"/>
      <c r="F60" s="46">
        <v>1530000</v>
      </c>
      <c r="G60" s="40">
        <f t="shared" si="0"/>
        <v>150364851</v>
      </c>
      <c r="H60" s="41"/>
    </row>
    <row r="61" spans="1:8" ht="16.5" customHeight="1">
      <c r="A61" s="36">
        <v>43423</v>
      </c>
      <c r="B61" s="37" t="s">
        <v>47</v>
      </c>
      <c r="C61" s="38"/>
      <c r="D61" s="38"/>
      <c r="E61" s="48"/>
      <c r="F61" s="46">
        <v>7440000</v>
      </c>
      <c r="G61" s="40">
        <f t="shared" si="0"/>
        <v>142924851</v>
      </c>
      <c r="H61" s="41"/>
    </row>
    <row r="62" spans="1:8" ht="16.5" customHeight="1">
      <c r="A62" s="36">
        <v>43418</v>
      </c>
      <c r="B62" s="37" t="s">
        <v>47</v>
      </c>
      <c r="C62" s="38"/>
      <c r="D62" s="38"/>
      <c r="E62" s="48"/>
      <c r="F62" s="46">
        <v>1513000</v>
      </c>
      <c r="G62" s="40">
        <f t="shared" si="0"/>
        <v>141411851</v>
      </c>
      <c r="H62" s="41"/>
    </row>
    <row r="63" spans="1:8" ht="16.5" customHeight="1">
      <c r="A63" s="36">
        <v>43447</v>
      </c>
      <c r="B63" s="37" t="s">
        <v>47</v>
      </c>
      <c r="C63" s="38"/>
      <c r="D63" s="38"/>
      <c r="E63" s="48"/>
      <c r="F63" s="46">
        <v>302100</v>
      </c>
      <c r="G63" s="40">
        <f t="shared" si="0"/>
        <v>141109751</v>
      </c>
      <c r="H63" s="41"/>
    </row>
    <row r="64" spans="1:8" ht="16.5" customHeight="1">
      <c r="A64" s="36">
        <v>43401</v>
      </c>
      <c r="B64" s="37" t="s">
        <v>51</v>
      </c>
      <c r="C64" s="38"/>
      <c r="D64" s="38"/>
      <c r="E64" s="48"/>
      <c r="F64" s="46">
        <v>9500000</v>
      </c>
      <c r="G64" s="40">
        <f t="shared" si="0"/>
        <v>131609751</v>
      </c>
      <c r="H64" s="41"/>
    </row>
    <row r="65" spans="1:8" ht="16.5" customHeight="1">
      <c r="A65" s="36"/>
      <c r="B65" s="37" t="s">
        <v>52</v>
      </c>
      <c r="C65" s="38"/>
      <c r="D65" s="38"/>
      <c r="E65" s="48"/>
      <c r="F65" s="46">
        <v>20000000</v>
      </c>
      <c r="G65" s="40">
        <f t="shared" si="0"/>
        <v>111609751</v>
      </c>
      <c r="H65" s="41"/>
    </row>
    <row r="66" spans="1:8" ht="16.5" customHeight="1">
      <c r="A66" s="36"/>
      <c r="B66" s="37" t="s">
        <v>53</v>
      </c>
      <c r="C66" s="38"/>
      <c r="D66" s="38"/>
      <c r="E66" s="48"/>
      <c r="F66" s="46">
        <v>35000000</v>
      </c>
      <c r="G66" s="40">
        <f t="shared" si="0"/>
        <v>76609751</v>
      </c>
      <c r="H66" s="41"/>
    </row>
    <row r="67" spans="1:8" ht="16.5" customHeight="1">
      <c r="A67" s="36"/>
      <c r="B67" s="37" t="s">
        <v>54</v>
      </c>
      <c r="C67" s="38"/>
      <c r="D67" s="38"/>
      <c r="E67" s="48"/>
      <c r="F67" s="46">
        <v>25000000</v>
      </c>
      <c r="G67" s="40">
        <f t="shared" si="0"/>
        <v>51609751</v>
      </c>
      <c r="H67" s="41"/>
    </row>
    <row r="68" spans="1:8" s="9" customFormat="1" ht="16.5" customHeight="1">
      <c r="A68" s="36"/>
      <c r="B68" s="37" t="s">
        <v>55</v>
      </c>
      <c r="C68" s="38"/>
      <c r="D68" s="38"/>
      <c r="E68" s="48"/>
      <c r="F68" s="46">
        <v>35000000</v>
      </c>
      <c r="G68" s="40">
        <f t="shared" si="0"/>
        <v>16609751</v>
      </c>
      <c r="H68" s="41"/>
    </row>
    <row r="69" spans="1:8" s="9" customFormat="1" ht="16.5" customHeight="1">
      <c r="A69" s="36">
        <v>43434</v>
      </c>
      <c r="B69" s="37" t="s">
        <v>56</v>
      </c>
      <c r="C69" s="38"/>
      <c r="D69" s="38"/>
      <c r="E69" s="48"/>
      <c r="F69" s="46">
        <v>3000000</v>
      </c>
      <c r="G69" s="40">
        <f t="shared" si="0"/>
        <v>13609751</v>
      </c>
      <c r="H69" s="41"/>
    </row>
    <row r="70" spans="1:8" s="9" customFormat="1" ht="16.5" customHeight="1">
      <c r="A70" s="36">
        <v>43410</v>
      </c>
      <c r="B70" s="37" t="s">
        <v>57</v>
      </c>
      <c r="C70" s="38"/>
      <c r="D70" s="38"/>
      <c r="E70" s="48"/>
      <c r="F70" s="46">
        <v>13700500</v>
      </c>
      <c r="G70" s="40">
        <f t="shared" si="0"/>
        <v>-90749</v>
      </c>
      <c r="H70" s="41"/>
    </row>
    <row r="71" spans="1:8" s="9" customFormat="1" ht="16.5" customHeight="1">
      <c r="A71" s="36">
        <v>43419</v>
      </c>
      <c r="B71" s="37" t="s">
        <v>58</v>
      </c>
      <c r="C71" s="38"/>
      <c r="D71" s="38"/>
      <c r="E71" s="48"/>
      <c r="F71" s="46">
        <v>2486000</v>
      </c>
      <c r="G71" s="40">
        <f t="shared" si="0"/>
        <v>-2576749</v>
      </c>
      <c r="H71" s="41"/>
    </row>
    <row r="72" spans="1:8" s="9" customFormat="1" ht="16.5" customHeight="1">
      <c r="A72" s="36">
        <v>43433</v>
      </c>
      <c r="B72" s="37" t="s">
        <v>59</v>
      </c>
      <c r="C72" s="38"/>
      <c r="D72" s="38"/>
      <c r="E72" s="48"/>
      <c r="F72" s="46">
        <v>4030400</v>
      </c>
      <c r="G72" s="40">
        <f t="shared" si="0"/>
        <v>-6607149</v>
      </c>
      <c r="H72" s="41"/>
    </row>
    <row r="73" spans="1:8" s="9" customFormat="1" ht="16.5" customHeight="1">
      <c r="A73" s="36">
        <v>43432</v>
      </c>
      <c r="B73" s="37" t="s">
        <v>60</v>
      </c>
      <c r="C73" s="38"/>
      <c r="D73" s="38"/>
      <c r="E73" s="48"/>
      <c r="F73" s="46">
        <v>1620000</v>
      </c>
      <c r="G73" s="40">
        <f t="shared" si="0"/>
        <v>-8227149</v>
      </c>
      <c r="H73" s="41"/>
    </row>
    <row r="74" spans="1:8" s="9" customFormat="1" ht="16.5" customHeight="1">
      <c r="A74" s="36"/>
      <c r="B74" s="37" t="s">
        <v>61</v>
      </c>
      <c r="C74" s="38"/>
      <c r="D74" s="38"/>
      <c r="E74" s="48"/>
      <c r="F74" s="46">
        <v>2050000</v>
      </c>
      <c r="G74" s="40">
        <f t="shared" si="0"/>
        <v>-10277149</v>
      </c>
      <c r="H74" s="41"/>
    </row>
    <row r="75" spans="1:8" s="9" customFormat="1" ht="16.5" customHeight="1">
      <c r="A75" s="36"/>
      <c r="B75" s="37" t="s">
        <v>62</v>
      </c>
      <c r="C75" s="38"/>
      <c r="D75" s="38"/>
      <c r="E75" s="48"/>
      <c r="F75" s="46">
        <v>575000</v>
      </c>
      <c r="G75" s="40">
        <f t="shared" ref="G75:G109" si="1">G74-F75+E75</f>
        <v>-10852149</v>
      </c>
      <c r="H75" s="41"/>
    </row>
    <row r="76" spans="1:8" s="9" customFormat="1" ht="16.5" customHeight="1">
      <c r="A76" s="36"/>
      <c r="B76" s="37" t="s">
        <v>63</v>
      </c>
      <c r="C76" s="38"/>
      <c r="D76" s="38"/>
      <c r="E76" s="48"/>
      <c r="F76" s="46">
        <v>803000</v>
      </c>
      <c r="G76" s="40">
        <f t="shared" si="1"/>
        <v>-11655149</v>
      </c>
      <c r="H76" s="41"/>
    </row>
    <row r="77" spans="1:8" s="9" customFormat="1" ht="16.5" customHeight="1">
      <c r="A77" s="36"/>
      <c r="B77" s="37"/>
      <c r="C77" s="38"/>
      <c r="D77" s="38"/>
      <c r="E77" s="48"/>
      <c r="F77" s="46"/>
      <c r="G77" s="40">
        <f t="shared" si="1"/>
        <v>-11655149</v>
      </c>
      <c r="H77" s="41"/>
    </row>
    <row r="78" spans="1:8" s="9" customFormat="1" ht="16.5" customHeight="1">
      <c r="A78" s="36"/>
      <c r="B78" s="37"/>
      <c r="C78" s="38"/>
      <c r="D78" s="38"/>
      <c r="E78" s="48"/>
      <c r="F78" s="46"/>
      <c r="G78" s="40">
        <f t="shared" si="1"/>
        <v>-11655149</v>
      </c>
      <c r="H78" s="41"/>
    </row>
    <row r="79" spans="1:8" s="9" customFormat="1" ht="16.5" customHeight="1">
      <c r="A79" s="36"/>
      <c r="B79" s="37"/>
      <c r="C79" s="38"/>
      <c r="D79" s="38"/>
      <c r="E79" s="48"/>
      <c r="F79" s="46"/>
      <c r="G79" s="40">
        <f t="shared" si="1"/>
        <v>-11655149</v>
      </c>
      <c r="H79" s="41"/>
    </row>
    <row r="80" spans="1:8" s="9" customFormat="1" ht="16.5" customHeight="1">
      <c r="A80" s="36"/>
      <c r="B80" s="37"/>
      <c r="C80" s="38"/>
      <c r="D80" s="38"/>
      <c r="E80" s="48"/>
      <c r="F80" s="46"/>
      <c r="G80" s="40">
        <f t="shared" si="1"/>
        <v>-11655149</v>
      </c>
      <c r="H80" s="41"/>
    </row>
    <row r="81" spans="1:8" s="9" customFormat="1" ht="15">
      <c r="A81" s="36"/>
      <c r="B81" s="37" t="s">
        <v>64</v>
      </c>
      <c r="C81" s="38"/>
      <c r="D81" s="38"/>
      <c r="E81" s="48"/>
      <c r="F81" s="46">
        <f>450000*4</f>
        <v>1800000</v>
      </c>
      <c r="G81" s="40">
        <f t="shared" si="1"/>
        <v>-13455149</v>
      </c>
      <c r="H81" s="41"/>
    </row>
    <row r="82" spans="1:8" s="9" customFormat="1" ht="16.5" customHeight="1">
      <c r="A82" s="36"/>
      <c r="B82" s="37" t="s">
        <v>65</v>
      </c>
      <c r="C82" s="38"/>
      <c r="D82" s="38"/>
      <c r="E82" s="48"/>
      <c r="F82" s="46">
        <f>450000*4</f>
        <v>1800000</v>
      </c>
      <c r="G82" s="40">
        <f t="shared" si="1"/>
        <v>-15255149</v>
      </c>
      <c r="H82" s="41"/>
    </row>
    <row r="83" spans="1:8" s="9" customFormat="1" ht="16.5" customHeight="1">
      <c r="A83" s="36"/>
      <c r="B83" s="37" t="s">
        <v>66</v>
      </c>
      <c r="C83" s="38"/>
      <c r="D83" s="38"/>
      <c r="E83" s="48"/>
      <c r="F83" s="46">
        <f>450000*4</f>
        <v>1800000</v>
      </c>
      <c r="G83" s="40">
        <f t="shared" si="1"/>
        <v>-17055149</v>
      </c>
      <c r="H83" s="41"/>
    </row>
    <row r="84" spans="1:8" s="9" customFormat="1" ht="16.5" customHeight="1">
      <c r="A84" s="36"/>
      <c r="B84" s="37" t="s">
        <v>67</v>
      </c>
      <c r="C84" s="38"/>
      <c r="D84" s="38"/>
      <c r="E84" s="48"/>
      <c r="F84" s="46">
        <f>300000*4</f>
        <v>1200000</v>
      </c>
      <c r="G84" s="40">
        <f t="shared" si="1"/>
        <v>-18255149</v>
      </c>
      <c r="H84" s="41"/>
    </row>
    <row r="85" spans="1:8" s="9" customFormat="1" ht="16.5" customHeight="1">
      <c r="A85" s="36"/>
      <c r="B85" s="37" t="s">
        <v>68</v>
      </c>
      <c r="C85" s="38"/>
      <c r="D85" s="38"/>
      <c r="E85" s="48"/>
      <c r="F85" s="46">
        <f>450000*4</f>
        <v>1800000</v>
      </c>
      <c r="G85" s="40">
        <f t="shared" si="1"/>
        <v>-20055149</v>
      </c>
      <c r="H85" s="41"/>
    </row>
    <row r="86" spans="1:8" s="9" customFormat="1" ht="16.5" customHeight="1">
      <c r="A86" s="36"/>
      <c r="B86" s="37" t="s">
        <v>69</v>
      </c>
      <c r="C86" s="38"/>
      <c r="D86" s="38"/>
      <c r="E86" s="48"/>
      <c r="F86" s="46">
        <f>350000*4</f>
        <v>1400000</v>
      </c>
      <c r="G86" s="40">
        <f t="shared" si="1"/>
        <v>-21455149</v>
      </c>
      <c r="H86" s="41"/>
    </row>
    <row r="87" spans="1:8" s="9" customFormat="1" ht="16.5" customHeight="1">
      <c r="A87" s="36"/>
      <c r="B87" s="37" t="s">
        <v>70</v>
      </c>
      <c r="C87" s="38"/>
      <c r="D87" s="38"/>
      <c r="E87" s="48"/>
      <c r="F87" s="46">
        <f>350000*3</f>
        <v>1050000</v>
      </c>
      <c r="G87" s="40">
        <f t="shared" si="1"/>
        <v>-22505149</v>
      </c>
      <c r="H87" s="41"/>
    </row>
    <row r="88" spans="1:8" s="9" customFormat="1" ht="16.5" customHeight="1">
      <c r="A88" s="36"/>
      <c r="B88" s="37" t="s">
        <v>71</v>
      </c>
      <c r="C88" s="38"/>
      <c r="D88" s="38"/>
      <c r="E88" s="48"/>
      <c r="F88" s="46">
        <f>350000*4</f>
        <v>1400000</v>
      </c>
      <c r="G88" s="40">
        <f t="shared" si="1"/>
        <v>-23905149</v>
      </c>
      <c r="H88" s="41"/>
    </row>
    <row r="89" spans="1:8" s="9" customFormat="1" ht="16.5" customHeight="1">
      <c r="A89" s="36"/>
      <c r="B89" s="37" t="s">
        <v>72</v>
      </c>
      <c r="C89" s="38"/>
      <c r="D89" s="38"/>
      <c r="E89" s="48"/>
      <c r="F89" s="46">
        <f>275000*7</f>
        <v>1925000</v>
      </c>
      <c r="G89" s="40">
        <f t="shared" si="1"/>
        <v>-25830149</v>
      </c>
      <c r="H89" s="41"/>
    </row>
    <row r="90" spans="1:8" s="9" customFormat="1" ht="16.5" customHeight="1">
      <c r="A90" s="36"/>
      <c r="B90" s="37" t="s">
        <v>73</v>
      </c>
      <c r="C90" s="38"/>
      <c r="D90" s="38"/>
      <c r="E90" s="48"/>
      <c r="F90" s="46">
        <f>450000*3</f>
        <v>1350000</v>
      </c>
      <c r="G90" s="40">
        <f t="shared" si="1"/>
        <v>-27180149</v>
      </c>
      <c r="H90" s="41"/>
    </row>
    <row r="91" spans="1:8" s="9" customFormat="1" ht="16.5" customHeight="1">
      <c r="A91" s="36"/>
      <c r="B91" s="37" t="s">
        <v>74</v>
      </c>
      <c r="C91" s="38"/>
      <c r="D91" s="38"/>
      <c r="E91" s="48"/>
      <c r="F91" s="46">
        <f>450000*3</f>
        <v>1350000</v>
      </c>
      <c r="G91" s="40">
        <f t="shared" si="1"/>
        <v>-28530149</v>
      </c>
      <c r="H91" s="41"/>
    </row>
    <row r="92" spans="1:8" s="9" customFormat="1" ht="16.5" customHeight="1">
      <c r="A92" s="36"/>
      <c r="B92" s="37" t="s">
        <v>75</v>
      </c>
      <c r="C92" s="38"/>
      <c r="D92" s="38"/>
      <c r="E92" s="48"/>
      <c r="F92" s="46">
        <f>450000*5</f>
        <v>2250000</v>
      </c>
      <c r="G92" s="40">
        <f t="shared" si="1"/>
        <v>-30780149</v>
      </c>
      <c r="H92" s="41"/>
    </row>
    <row r="93" spans="1:8" s="9" customFormat="1" ht="16.5" customHeight="1">
      <c r="A93" s="36"/>
      <c r="B93" s="37" t="s">
        <v>76</v>
      </c>
      <c r="C93" s="38"/>
      <c r="D93" s="38"/>
      <c r="E93" s="48"/>
      <c r="F93" s="46">
        <f>450000*5</f>
        <v>2250000</v>
      </c>
      <c r="G93" s="40">
        <f t="shared" si="1"/>
        <v>-33030149</v>
      </c>
      <c r="H93" s="41"/>
    </row>
    <row r="94" spans="1:8" s="9" customFormat="1" ht="16.5" customHeight="1">
      <c r="A94" s="36"/>
      <c r="B94" s="37" t="s">
        <v>77</v>
      </c>
      <c r="C94" s="38"/>
      <c r="D94" s="38"/>
      <c r="E94" s="48"/>
      <c r="F94" s="46">
        <f>450000*5</f>
        <v>2250000</v>
      </c>
      <c r="G94" s="40">
        <f t="shared" si="1"/>
        <v>-35280149</v>
      </c>
      <c r="H94" s="41"/>
    </row>
    <row r="95" spans="1:8" s="9" customFormat="1" ht="16.5" customHeight="1">
      <c r="A95" s="36"/>
      <c r="B95" s="37" t="s">
        <v>78</v>
      </c>
      <c r="C95" s="38"/>
      <c r="D95" s="38"/>
      <c r="E95" s="48"/>
      <c r="F95" s="46">
        <f>350000*5</f>
        <v>1750000</v>
      </c>
      <c r="G95" s="40">
        <f t="shared" si="1"/>
        <v>-37030149</v>
      </c>
      <c r="H95" s="41"/>
    </row>
    <row r="96" spans="1:8" s="9" customFormat="1" ht="16.5" customHeight="1">
      <c r="A96" s="36"/>
      <c r="B96" s="37" t="s">
        <v>79</v>
      </c>
      <c r="C96" s="38"/>
      <c r="D96" s="38"/>
      <c r="E96" s="48"/>
      <c r="F96" s="46">
        <f>350000*5</f>
        <v>1750000</v>
      </c>
      <c r="G96" s="40">
        <f t="shared" si="1"/>
        <v>-38780149</v>
      </c>
      <c r="H96" s="41"/>
    </row>
    <row r="97" spans="1:8" s="9" customFormat="1" ht="16.5" customHeight="1">
      <c r="A97" s="36"/>
      <c r="B97" s="37" t="s">
        <v>80</v>
      </c>
      <c r="C97" s="38"/>
      <c r="D97" s="38"/>
      <c r="E97" s="48"/>
      <c r="F97" s="46">
        <f>300000*5</f>
        <v>1500000</v>
      </c>
      <c r="G97" s="40">
        <f t="shared" si="1"/>
        <v>-40280149</v>
      </c>
      <c r="H97" s="41"/>
    </row>
    <row r="98" spans="1:8" s="9" customFormat="1" ht="16.5" customHeight="1">
      <c r="A98" s="36"/>
      <c r="B98" s="37" t="s">
        <v>81</v>
      </c>
      <c r="C98" s="38"/>
      <c r="D98" s="38"/>
      <c r="E98" s="48"/>
      <c r="F98" s="46">
        <f>450000*12</f>
        <v>5400000</v>
      </c>
      <c r="G98" s="40">
        <f t="shared" si="1"/>
        <v>-45680149</v>
      </c>
      <c r="H98" s="41"/>
    </row>
    <row r="99" spans="1:8" s="9" customFormat="1" ht="16.5" customHeight="1">
      <c r="A99" s="36"/>
      <c r="B99" s="37" t="s">
        <v>82</v>
      </c>
      <c r="C99" s="38"/>
      <c r="D99" s="38"/>
      <c r="E99" s="48"/>
      <c r="F99" s="46">
        <f>450000*11</f>
        <v>4950000</v>
      </c>
      <c r="G99" s="40">
        <f t="shared" si="1"/>
        <v>-50630149</v>
      </c>
      <c r="H99" s="41"/>
    </row>
    <row r="100" spans="1:8" s="9" customFormat="1" ht="16.5" customHeight="1">
      <c r="A100" s="36"/>
      <c r="B100" s="37" t="s">
        <v>83</v>
      </c>
      <c r="C100" s="38"/>
      <c r="D100" s="38"/>
      <c r="E100" s="48"/>
      <c r="F100" s="46">
        <f>450000*11</f>
        <v>4950000</v>
      </c>
      <c r="G100" s="40">
        <f t="shared" si="1"/>
        <v>-55580149</v>
      </c>
      <c r="H100" s="41"/>
    </row>
    <row r="101" spans="1:8" s="9" customFormat="1" ht="16.5" customHeight="1">
      <c r="A101" s="36"/>
      <c r="B101" s="37" t="s">
        <v>84</v>
      </c>
      <c r="C101" s="38"/>
      <c r="D101" s="38"/>
      <c r="E101" s="48"/>
      <c r="F101" s="46">
        <v>450000</v>
      </c>
      <c r="G101" s="40">
        <f t="shared" si="1"/>
        <v>-56030149</v>
      </c>
      <c r="H101" s="41"/>
    </row>
    <row r="102" spans="1:8" s="9" customFormat="1" ht="16.5" customHeight="1">
      <c r="A102" s="36"/>
      <c r="B102" s="37" t="s">
        <v>85</v>
      </c>
      <c r="C102" s="38"/>
      <c r="D102" s="38"/>
      <c r="E102" s="48"/>
      <c r="F102" s="46">
        <f>600000*10</f>
        <v>6000000</v>
      </c>
      <c r="G102" s="40">
        <f t="shared" si="1"/>
        <v>-62030149</v>
      </c>
      <c r="H102" s="41"/>
    </row>
    <row r="103" spans="1:8" s="9" customFormat="1" ht="16.5" customHeight="1">
      <c r="A103" s="36"/>
      <c r="B103" s="37" t="s">
        <v>86</v>
      </c>
      <c r="C103" s="38"/>
      <c r="D103" s="38"/>
      <c r="E103" s="48"/>
      <c r="F103" s="46">
        <f>250000*7</f>
        <v>1750000</v>
      </c>
      <c r="G103" s="40">
        <f t="shared" si="1"/>
        <v>-63780149</v>
      </c>
      <c r="H103" s="41"/>
    </row>
    <row r="104" spans="1:8" s="9" customFormat="1" ht="16.5" customHeight="1">
      <c r="A104" s="36"/>
      <c r="B104" s="37"/>
      <c r="C104" s="38"/>
      <c r="D104" s="38"/>
      <c r="E104" s="48"/>
      <c r="F104" s="46"/>
      <c r="G104" s="40">
        <f t="shared" si="1"/>
        <v>-63780149</v>
      </c>
      <c r="H104" s="41"/>
    </row>
    <row r="105" spans="1:8" s="9" customFormat="1" ht="16.5" customHeight="1">
      <c r="A105" s="36"/>
      <c r="B105" s="37"/>
      <c r="C105" s="38"/>
      <c r="D105" s="38"/>
      <c r="E105" s="48"/>
      <c r="F105" s="46"/>
      <c r="G105" s="40">
        <f t="shared" si="1"/>
        <v>-63780149</v>
      </c>
      <c r="H105" s="41"/>
    </row>
    <row r="106" spans="1:8" s="9" customFormat="1" ht="16.5" customHeight="1">
      <c r="A106" s="36"/>
      <c r="B106" s="37"/>
      <c r="C106" s="38"/>
      <c r="D106" s="38"/>
      <c r="E106" s="48"/>
      <c r="F106" s="46"/>
      <c r="G106" s="40">
        <f t="shared" si="1"/>
        <v>-63780149</v>
      </c>
      <c r="H106" s="41"/>
    </row>
    <row r="107" spans="1:8" s="9" customFormat="1" ht="16.5" customHeight="1">
      <c r="A107" s="36"/>
      <c r="B107" s="37"/>
      <c r="C107" s="38"/>
      <c r="D107" s="38"/>
      <c r="E107" s="48"/>
      <c r="F107" s="46"/>
      <c r="G107" s="40">
        <f t="shared" si="1"/>
        <v>-63780149</v>
      </c>
      <c r="H107" s="41"/>
    </row>
    <row r="108" spans="1:8" s="9" customFormat="1" ht="16.5" customHeight="1">
      <c r="A108" s="36"/>
      <c r="B108" s="37"/>
      <c r="C108" s="38"/>
      <c r="D108" s="38"/>
      <c r="E108" s="48"/>
      <c r="F108" s="46"/>
      <c r="G108" s="40">
        <f t="shared" si="1"/>
        <v>-63780149</v>
      </c>
      <c r="H108" s="41"/>
    </row>
    <row r="109" spans="1:8" s="9" customFormat="1" ht="16.5" customHeight="1">
      <c r="A109" s="36"/>
      <c r="B109" s="42"/>
      <c r="C109" s="44"/>
      <c r="D109" s="44"/>
      <c r="E109" s="39"/>
      <c r="F109" s="39"/>
      <c r="G109" s="40">
        <f t="shared" si="1"/>
        <v>-63780149</v>
      </c>
      <c r="H109" s="41"/>
    </row>
    <row r="110" spans="1:8" s="9" customFormat="1" ht="16.5" customHeight="1">
      <c r="A110" s="36"/>
      <c r="B110" s="49" t="s">
        <v>87</v>
      </c>
      <c r="C110" s="50"/>
      <c r="D110" s="51"/>
      <c r="E110" s="52">
        <f>SUM(E10:E109)</f>
        <v>250000000</v>
      </c>
      <c r="F110" s="52">
        <f>SUM(F10:F109)</f>
        <v>313780149</v>
      </c>
      <c r="G110" s="53">
        <f>E110-F110</f>
        <v>-63780149</v>
      </c>
      <c r="H110" s="54"/>
    </row>
    <row r="111" spans="1:8" s="9" customFormat="1" ht="12.75" customHeight="1">
      <c r="A111" s="55"/>
      <c r="B111" s="56"/>
      <c r="C111" s="57"/>
      <c r="D111" s="56"/>
      <c r="E111" s="58"/>
      <c r="F111" s="58"/>
      <c r="G111" s="58"/>
      <c r="H111" s="59"/>
    </row>
    <row r="112" spans="1:8" s="9" customFormat="1" ht="12.75" customHeight="1">
      <c r="A112" s="60" t="s">
        <v>88</v>
      </c>
      <c r="B112" s="61"/>
      <c r="C112" s="62"/>
      <c r="D112" s="63" t="s">
        <v>89</v>
      </c>
      <c r="E112" s="61"/>
      <c r="F112" s="61"/>
      <c r="G112" s="61"/>
      <c r="H112" s="64"/>
    </row>
    <row r="113" spans="1:8" s="9" customFormat="1" ht="12.75" customHeight="1">
      <c r="A113" s="60" t="s">
        <v>90</v>
      </c>
      <c r="B113" s="61"/>
      <c r="C113" s="62"/>
      <c r="D113" s="47"/>
      <c r="E113" s="59"/>
      <c r="F113" s="59"/>
      <c r="G113" s="59"/>
      <c r="H113" s="59"/>
    </row>
    <row r="114" spans="1:8" s="9" customFormat="1" ht="12.75" customHeight="1">
      <c r="A114" s="65"/>
      <c r="B114" s="47"/>
      <c r="C114" s="62"/>
      <c r="D114" s="47"/>
      <c r="E114" s="59"/>
      <c r="F114" s="59"/>
      <c r="G114" s="59"/>
      <c r="H114" s="59"/>
    </row>
    <row r="115" spans="1:8" s="9" customFormat="1" ht="18" customHeight="1">
      <c r="A115" s="65"/>
      <c r="B115" s="47"/>
      <c r="C115" s="62"/>
      <c r="D115" s="66"/>
      <c r="E115" s="67"/>
      <c r="F115" s="67"/>
      <c r="G115" s="67"/>
      <c r="H115" s="67"/>
    </row>
    <row r="116" spans="1:8" s="9" customFormat="1" ht="18" customHeight="1">
      <c r="A116" s="68"/>
      <c r="E116" s="59"/>
      <c r="F116" s="59"/>
      <c r="G116" s="59"/>
      <c r="H116" s="59"/>
    </row>
    <row r="117" spans="1:8" s="9" customFormat="1" ht="12.75" customHeight="1">
      <c r="A117" s="60" t="s">
        <v>91</v>
      </c>
      <c r="B117" s="61"/>
      <c r="C117" s="62"/>
      <c r="D117" s="63" t="s">
        <v>92</v>
      </c>
      <c r="E117" s="61"/>
      <c r="F117" s="61"/>
      <c r="G117" s="61"/>
      <c r="H117" s="64"/>
    </row>
    <row r="118" spans="1:8" s="9" customFormat="1" ht="18" customHeight="1">
      <c r="A118" s="65"/>
      <c r="B118" s="47"/>
      <c r="C118" s="47"/>
      <c r="D118" s="47"/>
      <c r="E118" s="59"/>
      <c r="F118" s="59"/>
      <c r="G118" s="59"/>
      <c r="H118" s="59"/>
    </row>
    <row r="119" spans="1:8" s="9" customFormat="1" ht="18" customHeight="1">
      <c r="A119" s="69"/>
      <c r="B119" s="70"/>
      <c r="C119" s="47"/>
      <c r="D119" s="47"/>
      <c r="E119" s="59"/>
      <c r="F119" s="59"/>
      <c r="G119" s="59"/>
      <c r="H119" s="59"/>
    </row>
    <row r="120" spans="1:8" s="9" customFormat="1" ht="18" customHeight="1">
      <c r="A120" s="71" t="s">
        <v>93</v>
      </c>
      <c r="B120" s="56"/>
      <c r="C120" s="47"/>
      <c r="D120" s="47"/>
      <c r="E120" s="59"/>
      <c r="F120" s="59"/>
      <c r="G120" s="59"/>
      <c r="H120" s="59"/>
    </row>
    <row r="121" spans="1:8" s="9" customFormat="1" ht="13" customHeight="1">
      <c r="A121" s="72" t="s">
        <v>94</v>
      </c>
      <c r="B121" s="73"/>
      <c r="C121" s="73"/>
      <c r="D121" s="73"/>
      <c r="E121" s="73"/>
      <c r="F121" s="73"/>
      <c r="G121" s="73"/>
      <c r="H121" s="74"/>
    </row>
    <row r="122" spans="1:8" s="9" customFormat="1" ht="18" customHeight="1">
      <c r="A122" s="69"/>
      <c r="B122" s="70"/>
      <c r="C122" s="70"/>
      <c r="D122" s="70"/>
      <c r="E122" s="75"/>
      <c r="F122" s="75"/>
      <c r="G122" s="75"/>
      <c r="H122" s="76"/>
    </row>
  </sheetData>
  <mergeCells count="15">
    <mergeCell ref="A121:G121"/>
    <mergeCell ref="A5:G5"/>
    <mergeCell ref="B110:D110"/>
    <mergeCell ref="A112:B112"/>
    <mergeCell ref="D112:G112"/>
    <mergeCell ref="A113:B113"/>
    <mergeCell ref="A117:B117"/>
    <mergeCell ref="D117:G117"/>
    <mergeCell ref="A1:A4"/>
    <mergeCell ref="B1:D2"/>
    <mergeCell ref="F1:G1"/>
    <mergeCell ref="F2:G2"/>
    <mergeCell ref="B3:D4"/>
    <mergeCell ref="F3:G3"/>
    <mergeCell ref="F4:G4"/>
  </mergeCells>
  <pageMargins left="0.75" right="0.75" top="1" bottom="1" header="0.5" footer="0.5"/>
  <pageSetup scale="79" orientation="portrait"/>
  <headerFooter>
    <oddFooter>&amp;L&amp;"Helvetica,Regular"&amp;12&amp;K000000	&amp;P</oddFooter>
  </headerFooter>
  <ignoredErrors>
    <ignoredError sqref="F84 F8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lapINS02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2019-09-06T04:08:37Z</dcterms:created>
  <dcterms:modified xsi:type="dcterms:W3CDTF">2019-09-06T04:10:21Z</dcterms:modified>
</cp:coreProperties>
</file>